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JPR\Work\Aylesbeare PC\AGAR\"/>
    </mc:Choice>
  </mc:AlternateContent>
  <xr:revisionPtr revIDLastSave="0" documentId="8_{6879458D-FE60-4B98-A078-7DEDED485D49}" xr6:coauthVersionLast="47" xr6:coauthVersionMax="47" xr10:uidLastSave="{00000000-0000-0000-0000-000000000000}"/>
  <bookViews>
    <workbookView xWindow="732" yWindow="732" windowWidth="20496" windowHeight="11100" xr2:uid="{7332B6D7-DB06-4861-B1EB-A7154C114DB2}"/>
  </bookViews>
  <sheets>
    <sheet name="AylsAccounts 23-24" sheetId="2" r:id="rId1"/>
  </sheets>
  <externalReferences>
    <externalReference r:id="rId2"/>
  </externalReferences>
  <definedNames>
    <definedName name="_xlnm.Print_Area" localSheetId="0">'AylsAccounts 23-24'!$B$2:$M$41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2" l="1"/>
  <c r="E31" i="2"/>
  <c r="F22" i="2"/>
  <c r="E22" i="2"/>
  <c r="D22" i="2"/>
  <c r="H22" i="2" s="1"/>
  <c r="L21" i="2"/>
  <c r="L20" i="2"/>
  <c r="L19" i="2"/>
  <c r="L18" i="2"/>
  <c r="L17" i="2"/>
  <c r="L16" i="2"/>
  <c r="L15" i="2"/>
  <c r="L14" i="2"/>
  <c r="L22" i="2" s="1"/>
  <c r="L12" i="2"/>
  <c r="M6" i="2"/>
  <c r="M12" i="2" s="1"/>
  <c r="M22" i="2" s="1"/>
  <c r="K32" i="2" s="1"/>
  <c r="K33" i="2" s="1"/>
  <c r="H6" i="2"/>
  <c r="E32" i="2" s="1"/>
  <c r="E33" i="2" l="1"/>
</calcChain>
</file>

<file path=xl/sharedStrings.xml><?xml version="1.0" encoding="utf-8"?>
<sst xmlns="http://schemas.openxmlformats.org/spreadsheetml/2006/main" count="73" uniqueCount="49">
  <si>
    <t>Total</t>
  </si>
  <si>
    <t>Payments</t>
  </si>
  <si>
    <t xml:space="preserve"> </t>
  </si>
  <si>
    <t>Receipts</t>
  </si>
  <si>
    <t>Neighbourhood Plan</t>
  </si>
  <si>
    <t>Staff Costs</t>
  </si>
  <si>
    <t>Aylesbeare Parish Council</t>
  </si>
  <si>
    <r>
      <rPr>
        <b/>
        <u/>
        <sz val="20"/>
        <color theme="1"/>
        <rFont val="Calibri"/>
        <family val="2"/>
      </rPr>
      <t>Statement of Accounts</t>
    </r>
    <r>
      <rPr>
        <b/>
        <sz val="20"/>
        <color theme="1"/>
        <rFont val="Calibri"/>
        <family val="2"/>
      </rPr>
      <t xml:space="preserve">          1st April 2023 – 31st March 2024</t>
    </r>
  </si>
  <si>
    <t xml:space="preserve">Bank Accounts </t>
  </si>
  <si>
    <t>NatWest</t>
  </si>
  <si>
    <t>Payments and Receipts</t>
  </si>
  <si>
    <t>Current Account</t>
  </si>
  <si>
    <t>Business    Reserve 1</t>
  </si>
  <si>
    <t>Business Reserve 2</t>
  </si>
  <si>
    <t xml:space="preserve">Opening balances </t>
  </si>
  <si>
    <t>Opening Balance</t>
  </si>
  <si>
    <t>Deposits</t>
  </si>
  <si>
    <t>Precept</t>
  </si>
  <si>
    <t>CIL</t>
  </si>
  <si>
    <t>Interest</t>
  </si>
  <si>
    <t>Donations</t>
  </si>
  <si>
    <t>Withdrawals</t>
  </si>
  <si>
    <t>General Admin</t>
  </si>
  <si>
    <t>Standing Orders</t>
  </si>
  <si>
    <t>VH Broadband</t>
  </si>
  <si>
    <t>Cheques</t>
  </si>
  <si>
    <t>Other</t>
  </si>
  <si>
    <t>Play Area &amp; Rec</t>
  </si>
  <si>
    <t>Insurance</t>
  </si>
  <si>
    <t xml:space="preserve">Training </t>
  </si>
  <si>
    <t>Grounds Maintenance</t>
  </si>
  <si>
    <t>Closing balances</t>
  </si>
  <si>
    <t xml:space="preserve">RESERVES  </t>
  </si>
  <si>
    <t>At 1st April 2023</t>
  </si>
  <si>
    <t>At 31st March 2024</t>
  </si>
  <si>
    <t>Play Area refurb.</t>
  </si>
  <si>
    <t>Defibrillator funds</t>
  </si>
  <si>
    <t xml:space="preserve">Ringfenced reserves </t>
  </si>
  <si>
    <t>General reserves</t>
  </si>
  <si>
    <t xml:space="preserve">Prepared by </t>
  </si>
  <si>
    <t>Signed</t>
  </si>
  <si>
    <t>….......................................................................</t>
  </si>
  <si>
    <t>…......................................................................</t>
  </si>
  <si>
    <t>Jim Roberts</t>
  </si>
  <si>
    <t>Clerk &amp; Responsible Financial Officer</t>
  </si>
  <si>
    <t>Cllr                                                        Chair</t>
  </si>
  <si>
    <t xml:space="preserve">Date </t>
  </si>
  <si>
    <t>….............................................................</t>
  </si>
  <si>
    <t>Minute 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</si>
</sst>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5" formatCode="&quot;£&quot;#,##0"/>
  </numFmts>
  <fonts count="17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20"/>
      <color theme="1"/>
      <name val="Calibri"/>
      <family val="2"/>
    </font>
    <font>
      <b/>
      <u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sz val="16"/>
      <name val="Aptos Narrow"/>
      <family val="2"/>
      <scheme val="minor"/>
    </font>
    <font>
      <b/>
      <sz val="1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6" fillId="0" borderId="0"/>
    <xf numFmtId="44" fontId="6" fillId="0" borderId="0" applyFont="0" applyFill="0" applyBorder="0" applyAlignment="0" applyProtection="0"/>
  </cellStyleXfs>
  <cellXfs count="86">
    <xf numFmtId="0" fontId="0" fillId="0" borderId="0" xfId="0"/>
    <xf numFmtId="0" fontId="6" fillId="0" borderId="0" xfId="1"/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vertical="center"/>
    </xf>
    <xf numFmtId="0" fontId="6" fillId="2" borderId="2" xfId="1" applyFill="1" applyBorder="1"/>
    <xf numFmtId="0" fontId="10" fillId="2" borderId="2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6" fillId="2" borderId="6" xfId="1" applyFill="1" applyBorder="1"/>
    <xf numFmtId="0" fontId="10" fillId="2" borderId="1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2" fillId="0" borderId="7" xfId="1" applyFont="1" applyBorder="1"/>
    <xf numFmtId="0" fontId="12" fillId="0" borderId="0" xfId="1" applyFont="1"/>
    <xf numFmtId="0" fontId="13" fillId="0" borderId="0" xfId="1" applyFont="1" applyAlignment="1">
      <alignment horizontal="center" wrapText="1"/>
    </xf>
    <xf numFmtId="0" fontId="10" fillId="0" borderId="8" xfId="1" applyFont="1" applyBorder="1" applyAlignment="1">
      <alignment horizontal="center"/>
    </xf>
    <xf numFmtId="0" fontId="14" fillId="0" borderId="0" xfId="1" applyFont="1"/>
    <xf numFmtId="0" fontId="10" fillId="0" borderId="7" xfId="1" applyFont="1" applyBorder="1" applyAlignment="1">
      <alignment vertical="center"/>
    </xf>
    <xf numFmtId="0" fontId="14" fillId="0" borderId="0" xfId="1" applyFont="1" applyAlignment="1">
      <alignment vertical="center"/>
    </xf>
    <xf numFmtId="44" fontId="10" fillId="0" borderId="0" xfId="1" applyNumberFormat="1" applyFont="1" applyAlignment="1">
      <alignment vertical="center"/>
    </xf>
    <xf numFmtId="44" fontId="10" fillId="0" borderId="8" xfId="1" applyNumberFormat="1" applyFont="1" applyBorder="1" applyAlignment="1">
      <alignment vertical="center"/>
    </xf>
    <xf numFmtId="0" fontId="12" fillId="0" borderId="0" xfId="1" applyFont="1" applyAlignment="1">
      <alignment vertical="center"/>
    </xf>
    <xf numFmtId="0" fontId="14" fillId="0" borderId="7" xfId="1" applyFont="1" applyBorder="1"/>
    <xf numFmtId="0" fontId="14" fillId="0" borderId="8" xfId="1" applyFont="1" applyBorder="1"/>
    <xf numFmtId="0" fontId="10" fillId="0" borderId="7" xfId="1" applyFont="1" applyBorder="1"/>
    <xf numFmtId="44" fontId="14" fillId="0" borderId="0" xfId="1" applyNumberFormat="1" applyFont="1"/>
    <xf numFmtId="44" fontId="14" fillId="0" borderId="9" xfId="1" applyNumberFormat="1" applyFont="1" applyBorder="1"/>
    <xf numFmtId="0" fontId="10" fillId="0" borderId="0" xfId="1" applyFont="1"/>
    <xf numFmtId="44" fontId="10" fillId="0" borderId="0" xfId="1" applyNumberFormat="1" applyFont="1"/>
    <xf numFmtId="44" fontId="10" fillId="0" borderId="8" xfId="1" applyNumberFormat="1" applyFont="1" applyBorder="1"/>
    <xf numFmtId="0" fontId="6" fillId="0" borderId="7" xfId="1" applyBorder="1"/>
    <xf numFmtId="0" fontId="10" fillId="0" borderId="10" xfId="1" applyFont="1" applyBorder="1" applyAlignment="1">
      <alignment vertical="center"/>
    </xf>
    <xf numFmtId="0" fontId="10" fillId="0" borderId="11" xfId="1" applyFont="1" applyBorder="1" applyAlignment="1">
      <alignment vertical="center"/>
    </xf>
    <xf numFmtId="44" fontId="10" fillId="0" borderId="11" xfId="1" applyNumberFormat="1" applyFont="1" applyBorder="1" applyAlignment="1">
      <alignment vertical="center"/>
    </xf>
    <xf numFmtId="44" fontId="14" fillId="0" borderId="11" xfId="1" applyNumberFormat="1" applyFont="1" applyBorder="1" applyAlignment="1">
      <alignment vertical="center"/>
    </xf>
    <xf numFmtId="44" fontId="10" fillId="0" borderId="12" xfId="1" applyNumberFormat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1" fillId="0" borderId="0" xfId="1" applyFont="1"/>
    <xf numFmtId="44" fontId="11" fillId="0" borderId="0" xfId="1" applyNumberFormat="1" applyFont="1"/>
    <xf numFmtId="44" fontId="6" fillId="0" borderId="0" xfId="1" applyNumberFormat="1"/>
    <xf numFmtId="0" fontId="15" fillId="2" borderId="1" xfId="1" applyFont="1" applyFill="1" applyBorder="1" applyAlignment="1">
      <alignment vertical="center"/>
    </xf>
    <xf numFmtId="165" fontId="5" fillId="2" borderId="2" xfId="1" applyNumberFormat="1" applyFont="1" applyFill="1" applyBorder="1"/>
    <xf numFmtId="0" fontId="5" fillId="2" borderId="2" xfId="1" applyFont="1" applyFill="1" applyBorder="1"/>
    <xf numFmtId="0" fontId="16" fillId="2" borderId="2" xfId="1" applyFont="1" applyFill="1" applyBorder="1"/>
    <xf numFmtId="0" fontId="12" fillId="2" borderId="2" xfId="1" applyFont="1" applyFill="1" applyBorder="1"/>
    <xf numFmtId="0" fontId="5" fillId="2" borderId="6" xfId="1" applyFont="1" applyFill="1" applyBorder="1"/>
    <xf numFmtId="0" fontId="2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3" fillId="0" borderId="7" xfId="1" applyFont="1" applyBorder="1"/>
    <xf numFmtId="165" fontId="4" fillId="0" borderId="0" xfId="1" applyNumberFormat="1" applyFont="1"/>
    <xf numFmtId="44" fontId="4" fillId="0" borderId="0" xfId="2" applyFont="1" applyBorder="1"/>
    <xf numFmtId="0" fontId="4" fillId="0" borderId="0" xfId="1" applyFont="1"/>
    <xf numFmtId="0" fontId="3" fillId="0" borderId="0" xfId="1" applyFont="1"/>
    <xf numFmtId="44" fontId="4" fillId="0" borderId="8" xfId="2" applyFont="1" applyBorder="1"/>
    <xf numFmtId="0" fontId="4" fillId="0" borderId="7" xfId="1" applyFont="1" applyBorder="1" applyAlignment="1">
      <alignment horizontal="left"/>
    </xf>
    <xf numFmtId="0" fontId="4" fillId="0" borderId="0" xfId="1" applyFont="1" applyAlignment="1">
      <alignment horizontal="left"/>
    </xf>
    <xf numFmtId="0" fontId="4" fillId="0" borderId="13" xfId="1" applyFont="1" applyBorder="1"/>
    <xf numFmtId="165" fontId="4" fillId="0" borderId="9" xfId="1" applyNumberFormat="1" applyFont="1" applyBorder="1"/>
    <xf numFmtId="44" fontId="4" fillId="0" borderId="9" xfId="2" applyFont="1" applyBorder="1"/>
    <xf numFmtId="0" fontId="4" fillId="0" borderId="9" xfId="1" applyFont="1" applyBorder="1"/>
    <xf numFmtId="0" fontId="14" fillId="0" borderId="9" xfId="1" applyFont="1" applyBorder="1"/>
    <xf numFmtId="44" fontId="4" fillId="0" borderId="14" xfId="2" applyFont="1" applyBorder="1"/>
    <xf numFmtId="0" fontId="1" fillId="0" borderId="7" xfId="1" applyFont="1" applyBorder="1" applyAlignment="1">
      <alignment horizontal="left" vertical="center"/>
    </xf>
    <xf numFmtId="165" fontId="4" fillId="0" borderId="0" xfId="1" applyNumberFormat="1" applyFont="1" applyAlignment="1">
      <alignment vertical="center"/>
    </xf>
    <xf numFmtId="44" fontId="1" fillId="0" borderId="0" xfId="2" applyFont="1" applyBorder="1" applyAlignment="1">
      <alignment vertical="center"/>
    </xf>
    <xf numFmtId="0" fontId="1" fillId="0" borderId="0" xfId="1" applyFont="1" applyAlignment="1">
      <alignment vertical="center"/>
    </xf>
    <xf numFmtId="44" fontId="1" fillId="0" borderId="8" xfId="2" applyFont="1" applyBorder="1" applyAlignment="1">
      <alignment vertical="center"/>
    </xf>
    <xf numFmtId="0" fontId="1" fillId="0" borderId="13" xfId="1" applyFont="1" applyBorder="1" applyAlignment="1">
      <alignment horizontal="left" vertical="center"/>
    </xf>
    <xf numFmtId="165" fontId="4" fillId="0" borderId="9" xfId="1" applyNumberFormat="1" applyFont="1" applyBorder="1" applyAlignment="1">
      <alignment vertical="center"/>
    </xf>
    <xf numFmtId="44" fontId="1" fillId="0" borderId="9" xfId="2" applyFont="1" applyBorder="1" applyAlignment="1">
      <alignment vertical="center"/>
    </xf>
    <xf numFmtId="0" fontId="1" fillId="0" borderId="9" xfId="1" applyFont="1" applyBorder="1" applyAlignment="1">
      <alignment vertical="center"/>
    </xf>
    <xf numFmtId="0" fontId="14" fillId="0" borderId="9" xfId="1" applyFont="1" applyBorder="1" applyAlignment="1">
      <alignment vertical="center"/>
    </xf>
    <xf numFmtId="44" fontId="1" fillId="0" borderId="14" xfId="2" applyFont="1" applyBorder="1" applyAlignment="1">
      <alignment vertical="center"/>
    </xf>
    <xf numFmtId="0" fontId="4" fillId="0" borderId="10" xfId="1" applyFont="1" applyBorder="1" applyAlignment="1">
      <alignment horizontal="left"/>
    </xf>
    <xf numFmtId="165" fontId="1" fillId="0" borderId="11" xfId="1" applyNumberFormat="1" applyFont="1" applyBorder="1" applyAlignment="1">
      <alignment vertical="center"/>
    </xf>
    <xf numFmtId="44" fontId="1" fillId="0" borderId="11" xfId="2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4" fillId="0" borderId="11" xfId="1" applyFont="1" applyBorder="1" applyAlignment="1">
      <alignment vertical="center"/>
    </xf>
    <xf numFmtId="44" fontId="1" fillId="0" borderId="12" xfId="2" applyFont="1" applyBorder="1" applyAlignment="1">
      <alignment vertical="center"/>
    </xf>
    <xf numFmtId="0" fontId="14" fillId="0" borderId="0" xfId="1" applyFont="1" applyAlignment="1">
      <alignment horizontal="right"/>
    </xf>
    <xf numFmtId="0" fontId="14" fillId="0" borderId="0" xfId="1" applyFont="1" applyAlignment="1">
      <alignment vertical="top"/>
    </xf>
    <xf numFmtId="0" fontId="14" fillId="0" borderId="0" xfId="1" applyFont="1" applyAlignment="1">
      <alignment horizontal="right"/>
    </xf>
    <xf numFmtId="0" fontId="14" fillId="0" borderId="0" xfId="1" applyFont="1" applyAlignment="1">
      <alignment horizontal="right" vertical="center"/>
    </xf>
    <xf numFmtId="15" fontId="4" fillId="0" borderId="0" xfId="0" applyNumberFormat="1" applyFont="1" applyAlignment="1">
      <alignment vertical="center"/>
    </xf>
  </cellXfs>
  <cellStyles count="3">
    <cellStyle name="Currency 2" xfId="2" xr:uid="{E63689AA-A704-494D-AC26-CCA40BC42E15}"/>
    <cellStyle name="Normal" xfId="0" builtinId="0"/>
    <cellStyle name="Normal 2 2" xfId="1" xr:uid="{283CD86F-B1A9-4B49-959D-CC5FD92214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JPR\Work\Aylesbeare%20PC\Finance\AylCashBook23-24Analysis.xlsx" TargetMode="External"/><Relationship Id="rId1" Type="http://schemas.openxmlformats.org/officeDocument/2006/relationships/externalLinkPath" Target="/JPR/Work/Aylesbeare%20PC/Finance/AylCashBook23-24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yments 23-24"/>
      <sheetName val="Receipts 23-24"/>
      <sheetName val="Transp Code Pyts 23-24"/>
      <sheetName val="Tax &amp; Pens Pyts 23-24"/>
      <sheetName val="Asset Register &amp; Cllrs"/>
      <sheetName val="Bank Recon &amp; Variances 23-24"/>
      <sheetName val="Accounts 23-24"/>
      <sheetName val="Quarterly Review Detail 23-24"/>
      <sheetName val="Qtrly Review Summry 23-4"/>
    </sheetNames>
    <sheetDataSet>
      <sheetData sheetId="0">
        <row r="83">
          <cell r="N83">
            <v>210</v>
          </cell>
          <cell r="O83">
            <v>992.8</v>
          </cell>
          <cell r="P83">
            <v>270.47000000000003</v>
          </cell>
          <cell r="Q83">
            <v>46900.1</v>
          </cell>
          <cell r="R83">
            <v>437.39</v>
          </cell>
          <cell r="S83">
            <v>72</v>
          </cell>
          <cell r="U83">
            <v>63.95</v>
          </cell>
          <cell r="W83">
            <v>645.29999999999995</v>
          </cell>
          <cell r="X83">
            <v>35.979999999999997</v>
          </cell>
          <cell r="Y83">
            <v>71.3</v>
          </cell>
          <cell r="AA83">
            <v>143.88</v>
          </cell>
        </row>
        <row r="84">
          <cell r="L84">
            <v>5147.1099999999997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5C5EE-40A3-43FF-B7CF-00F6C8F074D2}">
  <sheetPr>
    <pageSetUpPr fitToPage="1"/>
  </sheetPr>
  <dimension ref="B1:M41"/>
  <sheetViews>
    <sheetView tabSelected="1" zoomScale="88" zoomScaleNormal="88" workbookViewId="0">
      <selection activeCell="B29" sqref="B29"/>
    </sheetView>
  </sheetViews>
  <sheetFormatPr defaultRowHeight="14.4"/>
  <cols>
    <col min="1" max="1" width="8.796875" style="1"/>
    <col min="2" max="2" width="11.09765625" style="1" customWidth="1"/>
    <col min="3" max="3" width="11.296875" style="1" customWidth="1"/>
    <col min="4" max="4" width="15.296875" style="1" customWidth="1"/>
    <col min="5" max="5" width="15.19921875" style="1" customWidth="1"/>
    <col min="6" max="6" width="11.8984375" style="1" customWidth="1"/>
    <col min="7" max="7" width="0.59765625" style="1" customWidth="1"/>
    <col min="8" max="8" width="14" style="1" customWidth="1"/>
    <col min="9" max="9" width="7" style="1" customWidth="1"/>
    <col min="10" max="10" width="14.3984375" style="1" customWidth="1"/>
    <col min="11" max="11" width="27.19921875" style="1" customWidth="1"/>
    <col min="12" max="12" width="16.5" style="1" customWidth="1"/>
    <col min="13" max="13" width="17.8984375" style="1" customWidth="1"/>
    <col min="14" max="14" width="8" style="1" customWidth="1"/>
    <col min="15" max="16384" width="8.796875" style="1"/>
  </cols>
  <sheetData>
    <row r="1" spans="2:13" ht="50.4" customHeight="1" thickBot="1"/>
    <row r="2" spans="2:13" ht="39" customHeight="1" thickBot="1">
      <c r="B2" s="2" t="s">
        <v>6</v>
      </c>
      <c r="C2" s="3"/>
      <c r="D2" s="3"/>
      <c r="E2" s="3"/>
      <c r="F2" s="3" t="s">
        <v>7</v>
      </c>
      <c r="G2" s="3"/>
      <c r="H2" s="3"/>
      <c r="I2" s="3"/>
      <c r="J2" s="3"/>
      <c r="K2" s="3"/>
      <c r="L2" s="3"/>
      <c r="M2" s="4"/>
    </row>
    <row r="4" spans="2:13" ht="24" customHeight="1">
      <c r="B4" s="5" t="s">
        <v>8</v>
      </c>
      <c r="C4" s="6"/>
      <c r="D4" s="7" t="s">
        <v>9</v>
      </c>
      <c r="E4" s="7"/>
      <c r="F4" s="7"/>
      <c r="G4" s="8"/>
      <c r="H4" s="9"/>
      <c r="J4" s="10" t="s">
        <v>10</v>
      </c>
      <c r="K4" s="7"/>
      <c r="L4" s="7"/>
      <c r="M4" s="11"/>
    </row>
    <row r="5" spans="2:13" ht="32.4" customHeight="1">
      <c r="B5" s="12"/>
      <c r="C5" s="13"/>
      <c r="D5" s="14" t="s">
        <v>11</v>
      </c>
      <c r="E5" s="14" t="s">
        <v>12</v>
      </c>
      <c r="F5" s="14" t="s">
        <v>13</v>
      </c>
      <c r="G5" s="14" t="s">
        <v>2</v>
      </c>
      <c r="H5" s="15" t="s">
        <v>0</v>
      </c>
      <c r="I5" s="13"/>
      <c r="J5" s="12"/>
      <c r="K5" s="16"/>
      <c r="L5" s="16"/>
      <c r="M5" s="15" t="s">
        <v>0</v>
      </c>
    </row>
    <row r="6" spans="2:13" ht="24" customHeight="1">
      <c r="B6" s="17" t="s">
        <v>14</v>
      </c>
      <c r="C6" s="18"/>
      <c r="D6" s="19">
        <v>8944.64</v>
      </c>
      <c r="E6" s="19">
        <v>4869.7</v>
      </c>
      <c r="F6" s="19">
        <v>697.66</v>
      </c>
      <c r="G6" s="19">
        <v>0</v>
      </c>
      <c r="H6" s="20">
        <f>D6+E6+F6</f>
        <v>14512</v>
      </c>
      <c r="I6" s="21"/>
      <c r="J6" s="17" t="s">
        <v>15</v>
      </c>
      <c r="K6" s="18"/>
      <c r="L6" s="18"/>
      <c r="M6" s="20">
        <f>H6</f>
        <v>14512</v>
      </c>
    </row>
    <row r="7" spans="2:13" ht="18">
      <c r="B7" s="22"/>
      <c r="C7" s="16"/>
      <c r="D7" s="16"/>
      <c r="E7" s="16"/>
      <c r="F7" s="16"/>
      <c r="G7" s="16"/>
      <c r="H7" s="23"/>
      <c r="I7" s="13"/>
      <c r="J7" s="12"/>
      <c r="K7" s="16"/>
      <c r="L7" s="16"/>
      <c r="M7" s="23"/>
    </row>
    <row r="8" spans="2:13" ht="18">
      <c r="B8" s="24" t="s">
        <v>16</v>
      </c>
      <c r="C8" s="16"/>
      <c r="D8" s="16"/>
      <c r="E8" s="16"/>
      <c r="F8" s="16"/>
      <c r="G8" s="16"/>
      <c r="H8" s="23"/>
      <c r="I8" s="13"/>
      <c r="J8" s="24" t="s">
        <v>3</v>
      </c>
      <c r="K8" s="16" t="s">
        <v>17</v>
      </c>
      <c r="L8" s="25">
        <v>12068</v>
      </c>
      <c r="M8" s="23"/>
    </row>
    <row r="9" spans="2:13" ht="18">
      <c r="B9" s="22" t="s">
        <v>17</v>
      </c>
      <c r="C9" s="16"/>
      <c r="D9" s="25">
        <v>12068</v>
      </c>
      <c r="E9" s="25">
        <v>0</v>
      </c>
      <c r="F9" s="25">
        <v>0</v>
      </c>
      <c r="G9" s="25"/>
      <c r="H9" s="23"/>
      <c r="I9" s="13"/>
      <c r="J9" s="22"/>
      <c r="K9" s="16" t="s">
        <v>18</v>
      </c>
      <c r="L9" s="25">
        <v>36432.160000000003</v>
      </c>
      <c r="M9" s="23"/>
    </row>
    <row r="10" spans="2:13" ht="18">
      <c r="B10" s="22" t="s">
        <v>18</v>
      </c>
      <c r="C10" s="16"/>
      <c r="D10" s="25">
        <v>36432.160000000003</v>
      </c>
      <c r="E10" s="25">
        <v>0</v>
      </c>
      <c r="F10" s="25">
        <v>0</v>
      </c>
      <c r="G10" s="25"/>
      <c r="H10" s="23"/>
      <c r="I10" s="13"/>
      <c r="J10" s="22"/>
      <c r="K10" s="16" t="s">
        <v>19</v>
      </c>
      <c r="L10" s="25">
        <v>74.81</v>
      </c>
      <c r="M10" s="23"/>
    </row>
    <row r="11" spans="2:13" ht="18.600000000000001" thickBot="1">
      <c r="B11" s="22" t="s">
        <v>19</v>
      </c>
      <c r="C11" s="16"/>
      <c r="D11" s="25">
        <v>0</v>
      </c>
      <c r="E11" s="25">
        <v>65.430000000000007</v>
      </c>
      <c r="F11" s="25">
        <v>9.3800000000000008</v>
      </c>
      <c r="G11" s="25"/>
      <c r="H11" s="23"/>
      <c r="I11" s="13"/>
      <c r="J11" s="22"/>
      <c r="K11" s="16" t="s">
        <v>20</v>
      </c>
      <c r="L11" s="26">
        <v>0</v>
      </c>
      <c r="M11" s="23"/>
    </row>
    <row r="12" spans="2:13" ht="18.600000000000001" thickTop="1">
      <c r="B12" s="22" t="s">
        <v>20</v>
      </c>
      <c r="C12" s="16"/>
      <c r="D12" s="25">
        <v>0</v>
      </c>
      <c r="E12" s="25">
        <v>0</v>
      </c>
      <c r="F12" s="25">
        <v>0</v>
      </c>
      <c r="G12" s="25"/>
      <c r="H12" s="23"/>
      <c r="I12" s="13"/>
      <c r="J12" s="22"/>
      <c r="K12" s="27" t="s">
        <v>0</v>
      </c>
      <c r="L12" s="28">
        <f>SUM(L8:L11)</f>
        <v>48574.97</v>
      </c>
      <c r="M12" s="29">
        <f>M6+L12</f>
        <v>63086.97</v>
      </c>
    </row>
    <row r="13" spans="2:13" ht="18">
      <c r="B13" s="22"/>
      <c r="C13" s="16"/>
      <c r="D13" s="25"/>
      <c r="E13" s="16"/>
      <c r="F13" s="16"/>
      <c r="G13" s="16"/>
      <c r="H13" s="23"/>
      <c r="I13" s="13"/>
      <c r="J13" s="22"/>
      <c r="K13" s="16"/>
      <c r="L13" s="16"/>
      <c r="M13" s="29"/>
    </row>
    <row r="14" spans="2:13" ht="18">
      <c r="B14" s="22"/>
      <c r="C14" s="16"/>
      <c r="D14" s="16"/>
      <c r="E14" s="16"/>
      <c r="F14" s="16"/>
      <c r="G14" s="16"/>
      <c r="H14" s="23"/>
      <c r="I14" s="13"/>
      <c r="J14" s="24" t="s">
        <v>1</v>
      </c>
      <c r="K14" s="16" t="s">
        <v>5</v>
      </c>
      <c r="L14" s="25">
        <f>'[1]Payments 23-24'!L84</f>
        <v>5147.1099999999997</v>
      </c>
      <c r="M14" s="23"/>
    </row>
    <row r="15" spans="2:13" ht="18">
      <c r="B15" s="24" t="s">
        <v>21</v>
      </c>
      <c r="C15" s="16"/>
      <c r="D15" s="16"/>
      <c r="E15" s="16"/>
      <c r="F15" s="16"/>
      <c r="G15" s="16"/>
      <c r="H15" s="23"/>
      <c r="I15" s="13"/>
      <c r="J15" s="12"/>
      <c r="K15" s="16" t="s">
        <v>22</v>
      </c>
      <c r="L15" s="25">
        <f>'[1]Payments 23-24'!AA83+'[1]Payments 23-24'!Y83+'[1]Payments 23-24'!U83+'[1]Payments 23-24'!W83+'[1]Payments 23-24'!P83</f>
        <v>1194.9000000000001</v>
      </c>
      <c r="M15" s="23"/>
    </row>
    <row r="16" spans="2:13" ht="18">
      <c r="B16" s="22" t="s">
        <v>23</v>
      </c>
      <c r="C16" s="16"/>
      <c r="D16" s="25">
        <v>0</v>
      </c>
      <c r="E16" s="25">
        <v>0</v>
      </c>
      <c r="F16" s="25">
        <v>0</v>
      </c>
      <c r="G16" s="25"/>
      <c r="H16" s="23"/>
      <c r="I16" s="13"/>
      <c r="J16" s="12"/>
      <c r="K16" s="16" t="s">
        <v>24</v>
      </c>
      <c r="L16" s="25">
        <f>'[1]Payments 23-24'!N83</f>
        <v>210</v>
      </c>
      <c r="M16" s="23"/>
    </row>
    <row r="17" spans="2:13" ht="18">
      <c r="B17" s="22" t="s">
        <v>25</v>
      </c>
      <c r="C17" s="16"/>
      <c r="D17" s="25">
        <v>54990.28</v>
      </c>
      <c r="E17" s="25">
        <v>0</v>
      </c>
      <c r="F17" s="25">
        <v>0</v>
      </c>
      <c r="G17" s="25"/>
      <c r="H17" s="23"/>
      <c r="I17" s="13"/>
      <c r="J17" s="12"/>
      <c r="K17" s="16" t="s">
        <v>20</v>
      </c>
      <c r="L17" s="25">
        <f>'[1]Payments 23-24'!O83</f>
        <v>992.8</v>
      </c>
      <c r="M17" s="23"/>
    </row>
    <row r="18" spans="2:13" ht="18">
      <c r="B18" s="22" t="s">
        <v>26</v>
      </c>
      <c r="D18" s="25">
        <v>0</v>
      </c>
      <c r="E18" s="25">
        <v>0</v>
      </c>
      <c r="F18" s="25">
        <v>0</v>
      </c>
      <c r="G18" s="25"/>
      <c r="H18" s="23"/>
      <c r="I18" s="13"/>
      <c r="J18" s="12"/>
      <c r="K18" s="16" t="s">
        <v>27</v>
      </c>
      <c r="L18" s="25">
        <f>'[1]Payments 23-24'!Q83</f>
        <v>46900.1</v>
      </c>
      <c r="M18" s="23"/>
    </row>
    <row r="19" spans="2:13" ht="18">
      <c r="B19" s="22"/>
      <c r="C19" s="16"/>
      <c r="D19" s="25" t="s">
        <v>2</v>
      </c>
      <c r="E19" s="16"/>
      <c r="F19" s="16"/>
      <c r="G19" s="16"/>
      <c r="H19" s="23"/>
      <c r="I19" s="13"/>
      <c r="J19" s="12"/>
      <c r="K19" s="16" t="s">
        <v>28</v>
      </c>
      <c r="L19" s="25">
        <f>'[1]Payments 23-24'!R83</f>
        <v>437.39</v>
      </c>
      <c r="M19" s="23"/>
    </row>
    <row r="20" spans="2:13" ht="18">
      <c r="B20" s="22"/>
      <c r="C20" s="16"/>
      <c r="D20" s="16"/>
      <c r="E20" s="16"/>
      <c r="F20" s="16"/>
      <c r="G20" s="16"/>
      <c r="H20" s="23"/>
      <c r="I20" s="13"/>
      <c r="J20" s="30"/>
      <c r="K20" s="16" t="s">
        <v>29</v>
      </c>
      <c r="L20" s="25">
        <f>'[1]Payments 23-24'!S83</f>
        <v>72</v>
      </c>
      <c r="M20" s="23"/>
    </row>
    <row r="21" spans="2:13" ht="18">
      <c r="B21" s="22"/>
      <c r="C21" s="16"/>
      <c r="D21" s="16"/>
      <c r="E21" s="16"/>
      <c r="F21" s="16"/>
      <c r="G21" s="16"/>
      <c r="H21" s="23"/>
      <c r="I21" s="13"/>
      <c r="J21" s="12"/>
      <c r="K21" s="16" t="s">
        <v>30</v>
      </c>
      <c r="L21" s="25">
        <f>'[1]Payments 23-24'!X83</f>
        <v>35.979999999999997</v>
      </c>
      <c r="M21" s="23"/>
    </row>
    <row r="22" spans="2:13" ht="24" customHeight="1">
      <c r="B22" s="31" t="s">
        <v>31</v>
      </c>
      <c r="C22" s="32"/>
      <c r="D22" s="33">
        <f>D6+D9+D10+D11+D12-D16-D17-D18</f>
        <v>2454.5200000000041</v>
      </c>
      <c r="E22" s="33">
        <f>E6+E9+E10+E11+E12-E16-E17-E18</f>
        <v>4935.13</v>
      </c>
      <c r="F22" s="33">
        <f>F6+F9+F10+F11+F12-F16-F17-F18</f>
        <v>707.04</v>
      </c>
      <c r="G22" s="34"/>
      <c r="H22" s="35">
        <f>D22+E22+F22</f>
        <v>8096.6900000000041</v>
      </c>
      <c r="I22" s="21"/>
      <c r="J22" s="36"/>
      <c r="K22" s="32" t="s">
        <v>0</v>
      </c>
      <c r="L22" s="33">
        <f>SUM(L14:L21)</f>
        <v>54990.28</v>
      </c>
      <c r="M22" s="35">
        <f>M12-L22</f>
        <v>8096.6900000000023</v>
      </c>
    </row>
    <row r="23" spans="2:13">
      <c r="B23" s="37"/>
      <c r="C23" s="37"/>
      <c r="D23" s="38"/>
      <c r="E23" s="38"/>
      <c r="F23" s="39"/>
      <c r="G23" s="39"/>
      <c r="H23" s="38"/>
      <c r="K23" s="37"/>
      <c r="L23" s="38"/>
      <c r="M23" s="38"/>
    </row>
    <row r="24" spans="2:13">
      <c r="D24" s="1" t="s">
        <v>2</v>
      </c>
    </row>
    <row r="25" spans="2:13" ht="24.6" customHeight="1">
      <c r="C25" s="40" t="s">
        <v>32</v>
      </c>
      <c r="D25" s="41"/>
      <c r="E25" s="42"/>
      <c r="F25" s="42"/>
      <c r="G25" s="42"/>
      <c r="H25" s="43" t="s">
        <v>2</v>
      </c>
      <c r="I25" s="44"/>
      <c r="J25" s="6"/>
      <c r="K25" s="45"/>
    </row>
    <row r="26" spans="2:13" ht="22.2" customHeight="1">
      <c r="C26" s="46" t="s">
        <v>33</v>
      </c>
      <c r="D26" s="47"/>
      <c r="E26" s="47"/>
      <c r="F26" s="48"/>
      <c r="G26" s="48"/>
      <c r="H26" s="47" t="s">
        <v>34</v>
      </c>
      <c r="I26" s="47"/>
      <c r="J26" s="47"/>
      <c r="K26" s="49"/>
    </row>
    <row r="27" spans="2:13" ht="18">
      <c r="C27" s="50" t="s">
        <v>35</v>
      </c>
      <c r="D27" s="51"/>
      <c r="E27" s="52">
        <v>3488.8</v>
      </c>
      <c r="F27" s="53"/>
      <c r="G27" s="53"/>
      <c r="H27" s="54" t="s">
        <v>35</v>
      </c>
      <c r="I27" s="51"/>
      <c r="J27" s="16"/>
      <c r="K27" s="55">
        <v>0</v>
      </c>
    </row>
    <row r="28" spans="2:13" ht="18">
      <c r="C28" s="56" t="s">
        <v>4</v>
      </c>
      <c r="D28" s="57"/>
      <c r="E28" s="52">
        <v>945</v>
      </c>
      <c r="F28" s="53"/>
      <c r="G28" s="53"/>
      <c r="H28" s="57" t="s">
        <v>4</v>
      </c>
      <c r="I28" s="57"/>
      <c r="J28" s="16"/>
      <c r="K28" s="55">
        <v>945</v>
      </c>
    </row>
    <row r="29" spans="2:13" ht="18">
      <c r="C29" s="50" t="s">
        <v>18</v>
      </c>
      <c r="D29" s="51"/>
      <c r="E29" s="52">
        <v>1915.93</v>
      </c>
      <c r="F29" s="53"/>
      <c r="G29" s="53"/>
      <c r="H29" s="54" t="s">
        <v>18</v>
      </c>
      <c r="I29" s="51"/>
      <c r="J29" s="16"/>
      <c r="K29" s="55">
        <v>0</v>
      </c>
    </row>
    <row r="30" spans="2:13" ht="18.600000000000001" thickBot="1">
      <c r="C30" s="58" t="s">
        <v>36</v>
      </c>
      <c r="D30" s="59"/>
      <c r="E30" s="60">
        <v>400</v>
      </c>
      <c r="F30" s="53"/>
      <c r="G30" s="53"/>
      <c r="H30" s="61" t="s">
        <v>36</v>
      </c>
      <c r="I30" s="59"/>
      <c r="J30" s="62"/>
      <c r="K30" s="63">
        <v>400</v>
      </c>
    </row>
    <row r="31" spans="2:13" ht="24" customHeight="1" thickTop="1">
      <c r="C31" s="64" t="s">
        <v>37</v>
      </c>
      <c r="D31" s="65"/>
      <c r="E31" s="66">
        <f>SUM(E27:E30)</f>
        <v>6749.7300000000005</v>
      </c>
      <c r="F31" s="48"/>
      <c r="G31" s="48"/>
      <c r="H31" s="67" t="s">
        <v>37</v>
      </c>
      <c r="I31" s="18"/>
      <c r="J31" s="18"/>
      <c r="K31" s="68">
        <f>SUM(K27:K30)</f>
        <v>1345</v>
      </c>
    </row>
    <row r="32" spans="2:13" ht="24" customHeight="1" thickBot="1">
      <c r="C32" s="69" t="s">
        <v>38</v>
      </c>
      <c r="D32" s="70"/>
      <c r="E32" s="71">
        <f>H6-E31</f>
        <v>7762.2699999999995</v>
      </c>
      <c r="F32" s="48"/>
      <c r="G32" s="48"/>
      <c r="H32" s="72" t="s">
        <v>38</v>
      </c>
      <c r="I32" s="73"/>
      <c r="J32" s="73"/>
      <c r="K32" s="74">
        <f>M22-K31</f>
        <v>6751.6900000000023</v>
      </c>
    </row>
    <row r="33" spans="2:12" ht="24" customHeight="1" thickTop="1">
      <c r="C33" s="75"/>
      <c r="D33" s="76" t="s">
        <v>0</v>
      </c>
      <c r="E33" s="77">
        <f>E31+E32</f>
        <v>14512</v>
      </c>
      <c r="F33" s="78"/>
      <c r="G33" s="78"/>
      <c r="H33" s="78" t="s">
        <v>2</v>
      </c>
      <c r="I33" s="79"/>
      <c r="J33" s="32" t="s">
        <v>0</v>
      </c>
      <c r="K33" s="80">
        <f>K31+K32</f>
        <v>8096.6900000000023</v>
      </c>
    </row>
    <row r="34" spans="2:12" ht="20.399999999999999" customHeight="1"/>
    <row r="35" spans="2:12" ht="18">
      <c r="B35" s="81" t="s">
        <v>39</v>
      </c>
      <c r="C35" s="81"/>
      <c r="D35" s="16"/>
      <c r="E35" s="16"/>
      <c r="F35" s="16"/>
      <c r="G35" s="16"/>
      <c r="H35" s="16"/>
      <c r="I35" s="16" t="s">
        <v>40</v>
      </c>
      <c r="J35" s="16"/>
      <c r="K35" s="16"/>
      <c r="L35" s="16"/>
    </row>
    <row r="36" spans="2:12" ht="9" customHeight="1">
      <c r="B36" s="16"/>
      <c r="C36" s="16"/>
      <c r="D36" s="16" t="s">
        <v>41</v>
      </c>
      <c r="E36" s="16"/>
      <c r="F36" s="16"/>
      <c r="G36" s="16"/>
      <c r="H36" s="16"/>
      <c r="I36" s="16"/>
      <c r="J36" s="16" t="s">
        <v>42</v>
      </c>
      <c r="K36" s="16"/>
      <c r="L36" s="16"/>
    </row>
    <row r="37" spans="2:12" ht="31.8" customHeight="1">
      <c r="B37" s="16"/>
      <c r="C37" s="16"/>
      <c r="D37" s="18" t="s">
        <v>43</v>
      </c>
      <c r="E37" s="18" t="s">
        <v>44</v>
      </c>
      <c r="F37" s="16"/>
      <c r="G37" s="16"/>
      <c r="H37" s="16"/>
      <c r="I37" s="16"/>
      <c r="J37" s="18" t="s">
        <v>45</v>
      </c>
      <c r="K37" s="18"/>
      <c r="L37" s="18"/>
    </row>
    <row r="38" spans="2:12" ht="32.4" customHeight="1">
      <c r="B38" s="16"/>
      <c r="C38" s="16"/>
      <c r="D38" s="82" t="s">
        <v>6</v>
      </c>
      <c r="E38" s="16"/>
      <c r="F38" s="16"/>
      <c r="G38" s="16"/>
      <c r="H38" s="16"/>
      <c r="I38" s="83" t="s">
        <v>46</v>
      </c>
      <c r="J38" s="16"/>
      <c r="K38" s="16"/>
      <c r="L38" s="16"/>
    </row>
    <row r="39" spans="2:12" ht="10.199999999999999" customHeight="1">
      <c r="B39" s="16"/>
      <c r="C39" s="16"/>
      <c r="D39" s="16"/>
      <c r="E39" s="16"/>
      <c r="F39" s="16"/>
      <c r="G39" s="16"/>
      <c r="H39" s="16"/>
      <c r="I39" s="16"/>
      <c r="J39" s="16" t="s">
        <v>47</v>
      </c>
      <c r="K39" s="16"/>
      <c r="L39" s="16"/>
    </row>
    <row r="40" spans="2:12" ht="25.8" customHeight="1">
      <c r="B40" s="16"/>
      <c r="C40" s="84" t="s">
        <v>46</v>
      </c>
      <c r="D40" s="85">
        <v>45411</v>
      </c>
      <c r="E40" s="18"/>
      <c r="F40" s="18"/>
      <c r="G40" s="18"/>
      <c r="H40" s="18"/>
      <c r="I40" s="83" t="s">
        <v>48</v>
      </c>
      <c r="J40" s="16"/>
      <c r="K40" s="16"/>
      <c r="L40" s="16"/>
    </row>
    <row r="41" spans="2:12" ht="7.8" customHeight="1">
      <c r="B41" s="16"/>
      <c r="C41" s="16"/>
      <c r="D41" s="16"/>
      <c r="E41" s="16"/>
      <c r="F41" s="16"/>
      <c r="G41" s="16"/>
      <c r="H41" s="16"/>
      <c r="I41" s="16"/>
      <c r="J41" s="16" t="s">
        <v>47</v>
      </c>
      <c r="K41" s="16"/>
      <c r="L41" s="16"/>
    </row>
  </sheetData>
  <mergeCells count="9">
    <mergeCell ref="C28:D28"/>
    <mergeCell ref="H28:I28"/>
    <mergeCell ref="B35:C35"/>
    <mergeCell ref="B2:E2"/>
    <mergeCell ref="F2:M2"/>
    <mergeCell ref="D4:F4"/>
    <mergeCell ref="J4:M4"/>
    <mergeCell ref="C26:E26"/>
    <mergeCell ref="H26:K26"/>
  </mergeCells>
  <pageMargins left="1.4960629921259843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AylsAccounts 23-24</vt:lpstr>
      <vt:lpstr>'AylsAccounts 23-24'!Print_Area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P Roberts</dc:creator>
  <cp:lastModifiedBy>James P Roberts</cp:lastModifiedBy>
  <dcterms:created xsi:type="dcterms:W3CDTF">2024-12-23T15:28:21Z</dcterms:created>
  <dcterms:modified xsi:type="dcterms:W3CDTF">2024-12-23T16:15:03Z</dcterms:modified>
</cp:coreProperties>
</file>